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</sheets>
  <definedNames/>
  <calcPr/>
</workbook>
</file>

<file path=xl/sharedStrings.xml><?xml version="1.0" encoding="utf-8"?>
<sst xmlns="http://schemas.openxmlformats.org/spreadsheetml/2006/main" count="104" uniqueCount="98">
  <si>
    <t>Budget IMCC 2021</t>
  </si>
  <si>
    <t>Antal</t>
  </si>
  <si>
    <t>Stk.pris</t>
  </si>
  <si>
    <t>Indtægter</t>
  </si>
  <si>
    <t>I alt</t>
  </si>
  <si>
    <t>DUF (driftstilskud)</t>
  </si>
  <si>
    <t>Afventer svar. TUN har møde i marts, men vil behandle pr. skrift inden.</t>
  </si>
  <si>
    <t>Internationale refusioner</t>
  </si>
  <si>
    <t>Se ovenfor</t>
  </si>
  <si>
    <t>Lægeforeningen</t>
  </si>
  <si>
    <t>Dekaner</t>
  </si>
  <si>
    <t>Københavns Kommune</t>
  </si>
  <si>
    <t>Adm. gebyr/lønmidler grønne grupper</t>
  </si>
  <si>
    <t>Adm. gebyr grupper</t>
  </si>
  <si>
    <t>Medlemskontingenter</t>
  </si>
  <si>
    <t>Momskompensation</t>
  </si>
  <si>
    <t>Bevillinger</t>
  </si>
  <si>
    <t>- Tuborgfondet - Akutpulje</t>
  </si>
  <si>
    <t>Bevilling på 198240. Ukendt beløb brugt i 2020</t>
  </si>
  <si>
    <t>- Tuborgfondet - Let's talk about health</t>
  </si>
  <si>
    <t>Bevilling på 342650,56. Ukendt beløb brugt i 2020</t>
  </si>
  <si>
    <t>- Østifterne</t>
  </si>
  <si>
    <t>Bevilling</t>
  </si>
  <si>
    <t>Uden bevillinger og driftstilskud, da indtægter på ca. 680.000 DKK. Med bevillinger, uden driftstilskud, da indtægter på ca. 1390000 DKK.</t>
  </si>
  <si>
    <t>Udgifter</t>
  </si>
  <si>
    <t>Faste personale omkostninger</t>
  </si>
  <si>
    <t>Lønninger</t>
  </si>
  <si>
    <t>2 fuldtid, 1 deltid (15 t/u)</t>
  </si>
  <si>
    <t>Dvs. fortsat en international projektmedarbejder og en studentermedhjælper med flere timer</t>
  </si>
  <si>
    <t>ATP</t>
  </si>
  <si>
    <t>Pension</t>
  </si>
  <si>
    <t>Barsel.dk</t>
  </si>
  <si>
    <t>Driftsomkostninger</t>
  </si>
  <si>
    <t>Telefon</t>
  </si>
  <si>
    <t>Revisor</t>
  </si>
  <si>
    <t>Ca. 80000-90000 DKK</t>
  </si>
  <si>
    <t>Forsikringer</t>
  </si>
  <si>
    <t>Bl.a. en erhvervsforsikring, en bestyrelsesforsikring og forsikring v. internationale møder o.l.</t>
  </si>
  <si>
    <t>Campaign Monitor</t>
  </si>
  <si>
    <t>Til nyhedsbreve</t>
  </si>
  <si>
    <t>Hjemmesidevedligehold</t>
  </si>
  <si>
    <t>Fra "Akutpuljen"</t>
  </si>
  <si>
    <t>PR og markedsføring</t>
  </si>
  <si>
    <t>Flyers, t-shirts, muleposer, reklamer (15.700 fra "Let's talk about health", XXX fra "Akutpuljen")</t>
  </si>
  <si>
    <t>Winkas</t>
  </si>
  <si>
    <t>Heraf 3000 fra Østifterne</t>
  </si>
  <si>
    <t>Google Analytics</t>
  </si>
  <si>
    <t>Udgifter til DIBS</t>
  </si>
  <si>
    <t>Bruges til medlemskontingentbetalinger</t>
  </si>
  <si>
    <t>Bankgebyrer</t>
  </si>
  <si>
    <t>Kan ikke justeres. Bl.a. negative renter og overførselsgebyrer</t>
  </si>
  <si>
    <t>Kontingenter</t>
  </si>
  <si>
    <t>CISU, EPHA, IFMSA, DUF</t>
  </si>
  <si>
    <t>Kontorvedligehold</t>
  </si>
  <si>
    <t>Bl.a. printerpapir, blæk</t>
  </si>
  <si>
    <t>Mødeomkostninger, Landssekretariatet</t>
  </si>
  <si>
    <t>Heurnder transport, overnatning og forplejning v. repræsentationer</t>
  </si>
  <si>
    <t>Øvrige adm. udgifter</t>
  </si>
  <si>
    <t>Herunder udgifter til lønkørsler, porto, personalepleje, software, kontorartikler, mindre nyanskaffelser o.l.</t>
  </si>
  <si>
    <t>Aktivitetsomkostninger</t>
  </si>
  <si>
    <t>Penge til lokalforeninger</t>
  </si>
  <si>
    <t>NB: Aarhus får penge reserveret v. dekanbevilling, når de søger om støtte. Indlagt her uden beløbsstørrelse</t>
  </si>
  <si>
    <t>- herunder penge fra Akutpulje</t>
  </si>
  <si>
    <t>Til rekruttering, lokale opkvalificeringsinitiativer og frivilligaftener/generalforsamlinger</t>
  </si>
  <si>
    <t>- herunder penge fra Let's talk about healt</t>
  </si>
  <si>
    <t>Til workshops afholdt af Trænere, samt til lokale opfølgninger efter Trænerweekenden 2020</t>
  </si>
  <si>
    <t>- herunder penge fra Østifterne</t>
  </si>
  <si>
    <t>Kursuspulje til Lokalbestyrelser</t>
  </si>
  <si>
    <t>Kan diskuteres, om det er noget vi vil oprette.</t>
  </si>
  <si>
    <t>Nationale møder</t>
  </si>
  <si>
    <t>- Lederseminar</t>
  </si>
  <si>
    <t>Fra Østifterne, såfremt vi laver det online, må vi høre om vi kan flytte det til brug også til GF</t>
  </si>
  <si>
    <t>- Forårsseminar</t>
  </si>
  <si>
    <t>Fra "Let's talk about health"</t>
  </si>
  <si>
    <t>- Folkemødet</t>
  </si>
  <si>
    <t>Fra "Let's talk about health". Muligvis et mindre beløb.</t>
  </si>
  <si>
    <t>- Ungdommens Folkemøde</t>
  </si>
  <si>
    <t>- Training New Trainers 2021</t>
  </si>
  <si>
    <t>Fra Østifterne</t>
  </si>
  <si>
    <t>- Generalforsamlingen</t>
  </si>
  <si>
    <t>Muligt, der kan dækkes op til 35.000 fra "Akutpuljen", såfremt der kan søges om forlængelse, så GF 2021 også kan dækkes.</t>
  </si>
  <si>
    <t>Bestyrelsesudgifter</t>
  </si>
  <si>
    <t>- forplejning</t>
  </si>
  <si>
    <t>Bl.a. forplejning til åbne bestyrelsesmøder, overleveringsweekend og bestyrelsesafslutning</t>
  </si>
  <si>
    <t>- transport</t>
  </si>
  <si>
    <t>Bl.a. transport til åbene bestyrelsesmøder, overleveringsweekend og besøg hos aktivitetsgrupper/lokalbestyrelser</t>
  </si>
  <si>
    <t>Internationale repræsentationer</t>
  </si>
  <si>
    <t>Herunder penge til March Meeting (online), EuRegMe, August Meeting og FINO (rejser, pre-depaturemøder samt deltagergebyrer)</t>
  </si>
  <si>
    <t>Egenbetaling til internationale møder</t>
  </si>
  <si>
    <t>Udvalgsomkostninger</t>
  </si>
  <si>
    <t>- Trænergruppen</t>
  </si>
  <si>
    <t>Tentative beløb</t>
  </si>
  <si>
    <t>- Politisk initiativ</t>
  </si>
  <si>
    <t>Øvrige aktivitetsomkostninger</t>
  </si>
  <si>
    <t>Samlede omkostninger</t>
  </si>
  <si>
    <t>Samlede indtægter</t>
  </si>
  <si>
    <t>Årets resultat</t>
  </si>
  <si>
    <t>Altså et overskud med DUF-bevilling og internationale refusioner.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</si>
</sst>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24.0"/>
      <color theme="1"/>
      <name val="Arial"/>
    </font>
    <font>
      <color theme="1"/>
      <name val="Arial"/>
    </font>
    <font>
      <b/>
      <color theme="1"/>
      <name val="Arial"/>
    </font>
    <font>
      <i/>
      <color theme="1"/>
      <name val="Arial"/>
    </font>
    <font>
      <u/>
      <color rgb="FF1155CC"/>
    </font>
    <font/>
    <font>
      <b/>
      <i/>
      <color theme="1"/>
      <name val="Arial"/>
    </font>
    <font>
      <sz val="12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D5A6BD"/>
        <bgColor rgb="FFD5A6BD"/>
      </patternFill>
    </fill>
    <fill>
      <patternFill patternType="solid">
        <fgColor rgb="FFEFEFEF"/>
        <bgColor rgb="FFEFEFEF"/>
      </patternFill>
    </fill>
    <fill>
      <patternFill patternType="solid">
        <fgColor rgb="FF93C47D"/>
        <bgColor rgb="FF93C47D"/>
      </patternFill>
    </fill>
    <fill>
      <patternFill patternType="solid">
        <fgColor rgb="FF4A86E8"/>
        <bgColor rgb="FF4A86E8"/>
      </patternFill>
    </fill>
    <fill>
      <patternFill patternType="solid">
        <fgColor rgb="FFB7B7B7"/>
        <bgColor rgb="FFB7B7B7"/>
      </patternFill>
    </fill>
    <fill>
      <patternFill patternType="solid">
        <fgColor rgb="FFF6B26B"/>
        <bgColor rgb="FFF6B26B"/>
      </patternFill>
    </fill>
  </fills>
  <borders count="2">
    <border/>
    <border>
      <bottom style="double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0" fillId="2" fontId="2" numFmtId="0" xfId="0" applyAlignment="1" applyFont="1">
      <alignment readingOrder="0"/>
    </xf>
    <xf borderId="0" fillId="0" fontId="2" numFmtId="0" xfId="0" applyFont="1"/>
    <xf borderId="0" fillId="3" fontId="2" numFmtId="0" xfId="0" applyAlignment="1" applyFill="1" applyFont="1">
      <alignment readingOrder="0"/>
    </xf>
    <xf borderId="0" fillId="3" fontId="2" numFmtId="0" xfId="0" applyFont="1"/>
    <xf borderId="0" fillId="4" fontId="4" numFmtId="0" xfId="0" applyAlignment="1" applyFill="1" applyFont="1">
      <alignment readingOrder="0"/>
    </xf>
    <xf borderId="0" fillId="4" fontId="4" numFmtId="0" xfId="0" applyFont="1"/>
    <xf borderId="0" fillId="5" fontId="3" numFmtId="0" xfId="0" applyAlignment="1" applyFill="1" applyFont="1">
      <alignment readingOrder="0"/>
    </xf>
    <xf borderId="0" fillId="5" fontId="2" numFmtId="0" xfId="0" applyFont="1"/>
    <xf borderId="0" fillId="6" fontId="4" numFmtId="0" xfId="0" applyAlignment="1" applyFill="1" applyFont="1">
      <alignment readingOrder="0"/>
    </xf>
    <xf borderId="0" fillId="6" fontId="2" numFmtId="0" xfId="0" applyFont="1"/>
    <xf borderId="0" fillId="0" fontId="5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2" numFmtId="0" xfId="0" applyAlignment="1" applyFont="1">
      <alignment readingOrder="0"/>
    </xf>
    <xf borderId="0" fillId="0" fontId="6" numFmtId="0" xfId="0" applyAlignment="1" applyFont="1">
      <alignment readingOrder="0"/>
    </xf>
    <xf borderId="0" fillId="3" fontId="2" numFmtId="0" xfId="0" applyAlignment="1" applyFont="1">
      <alignment readingOrder="0"/>
    </xf>
    <xf borderId="0" fillId="3" fontId="2" numFmtId="0" xfId="0" applyFont="1"/>
    <xf borderId="0" fillId="0" fontId="2" numFmtId="1" xfId="0" applyAlignment="1" applyFont="1" applyNumberFormat="1">
      <alignment readingOrder="0"/>
    </xf>
    <xf borderId="0" fillId="0" fontId="4" numFmtId="1" xfId="0" applyFont="1" applyNumberFormat="1"/>
    <xf borderId="0" fillId="0" fontId="7" numFmtId="0" xfId="0" applyAlignment="1" applyFont="1">
      <alignment readingOrder="0"/>
    </xf>
    <xf borderId="0" fillId="0" fontId="7" numFmtId="0" xfId="0" applyFont="1"/>
    <xf borderId="0" fillId="0" fontId="7" numFmtId="1" xfId="0" applyFont="1" applyNumberFormat="1"/>
    <xf borderId="1" fillId="7" fontId="8" numFmtId="0" xfId="0" applyAlignment="1" applyBorder="1" applyFill="1" applyFont="1">
      <alignment readingOrder="0"/>
    </xf>
    <xf borderId="1" fillId="7" fontId="8" numFmtId="0" xfId="0" applyBorder="1" applyFont="1"/>
    <xf borderId="1" fillId="7" fontId="8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barsel.dk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29"/>
  </cols>
  <sheetData>
    <row r="1">
      <c r="A1" s="1" t="s">
        <v>0</v>
      </c>
      <c r="B1" s="2" t="s">
        <v>1</v>
      </c>
      <c r="C1" s="2" t="s">
        <v>2</v>
      </c>
      <c r="D1" s="3"/>
    </row>
    <row r="2">
      <c r="A2" s="4" t="s">
        <v>3</v>
      </c>
      <c r="B2" s="5"/>
      <c r="C2" s="5"/>
      <c r="D2" s="4" t="s">
        <v>4</v>
      </c>
    </row>
    <row r="3">
      <c r="A3" s="2" t="s">
        <v>5</v>
      </c>
      <c r="B3" s="2"/>
      <c r="C3" s="2"/>
      <c r="D3" s="2">
        <v>1100000.0</v>
      </c>
      <c r="E3" s="2" t="s">
        <v>6</v>
      </c>
    </row>
    <row r="4">
      <c r="A4" s="2" t="s">
        <v>7</v>
      </c>
      <c r="B4" s="2"/>
      <c r="C4" s="2"/>
      <c r="D4" s="2">
        <v>250000.0</v>
      </c>
      <c r="E4" s="2" t="s">
        <v>8</v>
      </c>
    </row>
    <row r="5">
      <c r="A5" s="2" t="s">
        <v>9</v>
      </c>
      <c r="B5" s="2"/>
      <c r="C5" s="2"/>
      <c r="D5" s="2">
        <v>50000.0</v>
      </c>
    </row>
    <row r="6">
      <c r="A6" s="2" t="s">
        <v>10</v>
      </c>
      <c r="B6" s="2"/>
      <c r="C6" s="2"/>
      <c r="D6" s="2">
        <v>190000.0</v>
      </c>
    </row>
    <row r="7">
      <c r="A7" s="2" t="s">
        <v>11</v>
      </c>
      <c r="B7" s="2"/>
      <c r="C7" s="2"/>
      <c r="D7" s="2">
        <v>106000.0</v>
      </c>
    </row>
    <row r="8">
      <c r="A8" s="2" t="s">
        <v>12</v>
      </c>
      <c r="B8" s="2"/>
      <c r="C8" s="2"/>
      <c r="D8" s="2">
        <v>108000.0</v>
      </c>
    </row>
    <row r="9">
      <c r="A9" s="2" t="s">
        <v>13</v>
      </c>
      <c r="B9" s="2"/>
      <c r="C9" s="2"/>
      <c r="D9" s="2">
        <v>54000.0</v>
      </c>
    </row>
    <row r="10">
      <c r="A10" s="2" t="s">
        <v>14</v>
      </c>
      <c r="B10" s="2">
        <v>1400.0</v>
      </c>
      <c r="C10" s="2">
        <v>95.0</v>
      </c>
      <c r="D10" s="6">
        <f>B10*C10</f>
        <v>133000</v>
      </c>
    </row>
    <row r="11">
      <c r="A11" s="2" t="s">
        <v>15</v>
      </c>
      <c r="D11" s="2">
        <v>40000.0</v>
      </c>
    </row>
    <row r="12">
      <c r="A12" s="7" t="s">
        <v>16</v>
      </c>
      <c r="B12" s="8"/>
      <c r="C12" s="8"/>
      <c r="D12" s="7">
        <f>sum(D13:D15)</f>
        <v>711200</v>
      </c>
      <c r="E12" s="2"/>
    </row>
    <row r="13">
      <c r="A13" s="2" t="s">
        <v>17</v>
      </c>
      <c r="D13" s="2">
        <v>120000.0</v>
      </c>
      <c r="E13" s="2" t="s">
        <v>18</v>
      </c>
    </row>
    <row r="14">
      <c r="A14" s="2" t="s">
        <v>19</v>
      </c>
      <c r="D14" s="2">
        <v>315000.0</v>
      </c>
      <c r="E14" s="2" t="s">
        <v>20</v>
      </c>
    </row>
    <row r="15">
      <c r="A15" s="2" t="s">
        <v>21</v>
      </c>
      <c r="D15" s="2">
        <v>276200.0</v>
      </c>
      <c r="E15" s="2" t="s">
        <v>22</v>
      </c>
    </row>
    <row r="16">
      <c r="A16" s="9" t="s">
        <v>4</v>
      </c>
      <c r="B16" s="10"/>
      <c r="C16" s="10"/>
      <c r="D16" s="10">
        <f>sum(D3:D12)</f>
        <v>2742200</v>
      </c>
      <c r="E16" s="2" t="s">
        <v>23</v>
      </c>
    </row>
    <row r="18">
      <c r="A18" s="11" t="s">
        <v>24</v>
      </c>
      <c r="B18" s="12"/>
      <c r="C18" s="12"/>
      <c r="D18" s="12"/>
    </row>
    <row r="19">
      <c r="A19" s="13" t="s">
        <v>25</v>
      </c>
      <c r="B19" s="14"/>
      <c r="C19" s="14"/>
      <c r="D19" s="14"/>
    </row>
    <row r="20">
      <c r="A20" s="2" t="s">
        <v>26</v>
      </c>
      <c r="B20" s="2" t="s">
        <v>27</v>
      </c>
      <c r="D20" s="2">
        <v>876000.0</v>
      </c>
      <c r="E20" s="2" t="s">
        <v>28</v>
      </c>
    </row>
    <row r="21">
      <c r="A21" s="2" t="s">
        <v>29</v>
      </c>
      <c r="D21" s="2">
        <v>8000.0</v>
      </c>
    </row>
    <row r="22">
      <c r="A22" s="2" t="s">
        <v>30</v>
      </c>
      <c r="D22" s="2">
        <v>74400.0</v>
      </c>
    </row>
    <row r="23">
      <c r="A23" s="15" t="s">
        <v>31</v>
      </c>
      <c r="D23" s="2">
        <v>3600.0</v>
      </c>
    </row>
    <row r="24">
      <c r="A24" s="16" t="s">
        <v>4</v>
      </c>
      <c r="D24" s="17">
        <f>sum(D20:D23)</f>
        <v>962000</v>
      </c>
    </row>
    <row r="26">
      <c r="A26" s="13" t="s">
        <v>32</v>
      </c>
      <c r="B26" s="14"/>
      <c r="C26" s="14"/>
      <c r="D26" s="14"/>
    </row>
    <row r="27">
      <c r="A27" s="2" t="s">
        <v>33</v>
      </c>
      <c r="D27" s="2">
        <v>8800.0</v>
      </c>
    </row>
    <row r="28">
      <c r="A28" s="2" t="s">
        <v>34</v>
      </c>
      <c r="D28" s="2">
        <v>90000.0</v>
      </c>
      <c r="E28" s="2" t="s">
        <v>35</v>
      </c>
    </row>
    <row r="29">
      <c r="A29" s="2" t="s">
        <v>36</v>
      </c>
      <c r="D29" s="2">
        <v>40000.0</v>
      </c>
      <c r="E29" s="2" t="s">
        <v>37</v>
      </c>
    </row>
    <row r="30">
      <c r="A30" s="2" t="s">
        <v>38</v>
      </c>
      <c r="D30" s="2">
        <v>4200.0</v>
      </c>
      <c r="E30" s="2" t="s">
        <v>39</v>
      </c>
    </row>
    <row r="31">
      <c r="A31" s="2" t="s">
        <v>40</v>
      </c>
      <c r="D31" s="2">
        <v>5000.0</v>
      </c>
      <c r="E31" s="2" t="s">
        <v>41</v>
      </c>
    </row>
    <row r="32">
      <c r="A32" s="2" t="s">
        <v>42</v>
      </c>
      <c r="D32" s="2">
        <v>35000.0</v>
      </c>
      <c r="E32" s="2" t="s">
        <v>43</v>
      </c>
    </row>
    <row r="33">
      <c r="A33" s="2" t="s">
        <v>44</v>
      </c>
      <c r="D33" s="2">
        <v>12500.0</v>
      </c>
      <c r="E33" s="2" t="s">
        <v>45</v>
      </c>
    </row>
    <row r="34">
      <c r="A34" s="2" t="s">
        <v>46</v>
      </c>
      <c r="D34" s="2">
        <v>3600.0</v>
      </c>
    </row>
    <row r="35">
      <c r="A35" s="2" t="s">
        <v>47</v>
      </c>
      <c r="D35" s="2">
        <v>12500.0</v>
      </c>
      <c r="E35" s="2" t="s">
        <v>48</v>
      </c>
    </row>
    <row r="36">
      <c r="A36" s="2" t="s">
        <v>49</v>
      </c>
      <c r="D36" s="2">
        <v>42000.0</v>
      </c>
      <c r="E36" s="2" t="s">
        <v>50</v>
      </c>
    </row>
    <row r="37">
      <c r="A37" s="2" t="s">
        <v>51</v>
      </c>
      <c r="D37" s="2">
        <v>49000.0</v>
      </c>
      <c r="E37" s="2" t="s">
        <v>52</v>
      </c>
    </row>
    <row r="38">
      <c r="A38" s="2" t="s">
        <v>53</v>
      </c>
      <c r="D38" s="2">
        <v>35000.0</v>
      </c>
      <c r="E38" s="2" t="s">
        <v>54</v>
      </c>
    </row>
    <row r="39">
      <c r="A39" s="2" t="s">
        <v>55</v>
      </c>
      <c r="D39" s="2">
        <v>15000.0</v>
      </c>
      <c r="E39" s="2" t="s">
        <v>56</v>
      </c>
    </row>
    <row r="40">
      <c r="A40" s="2" t="s">
        <v>57</v>
      </c>
      <c r="D40" s="2">
        <v>115000.0</v>
      </c>
      <c r="E40" s="2" t="s">
        <v>58</v>
      </c>
    </row>
    <row r="41">
      <c r="A41" s="16" t="s">
        <v>4</v>
      </c>
      <c r="D41" s="17">
        <f>sum(D27:D40)</f>
        <v>467600</v>
      </c>
    </row>
    <row r="43">
      <c r="A43" s="13" t="s">
        <v>59</v>
      </c>
      <c r="B43" s="14"/>
      <c r="C43" s="14"/>
      <c r="D43" s="14"/>
    </row>
    <row r="44">
      <c r="A44" s="2" t="s">
        <v>60</v>
      </c>
      <c r="D44" s="2">
        <f>sum(D45:D47)+200000</f>
        <v>404600</v>
      </c>
      <c r="E44" s="2" t="s">
        <v>61</v>
      </c>
    </row>
    <row r="45">
      <c r="A45" s="2" t="s">
        <v>62</v>
      </c>
      <c r="D45" s="2">
        <v>75000.0</v>
      </c>
      <c r="E45" s="2" t="s">
        <v>63</v>
      </c>
    </row>
    <row r="46">
      <c r="A46" s="2" t="s">
        <v>64</v>
      </c>
      <c r="D46" s="2">
        <f>30900</f>
        <v>30900</v>
      </c>
      <c r="E46" s="2" t="s">
        <v>65</v>
      </c>
    </row>
    <row r="47">
      <c r="A47" s="2" t="s">
        <v>66</v>
      </c>
      <c r="D47" s="2">
        <v>98700.0</v>
      </c>
    </row>
    <row r="48">
      <c r="A48" s="18" t="s">
        <v>67</v>
      </c>
      <c r="B48" s="18">
        <v>30.0</v>
      </c>
      <c r="C48" s="18">
        <v>2000.0</v>
      </c>
      <c r="D48" s="18">
        <v>60000.0</v>
      </c>
      <c r="E48" s="19" t="s">
        <v>68</v>
      </c>
    </row>
    <row r="49">
      <c r="A49" s="20" t="s">
        <v>69</v>
      </c>
      <c r="B49" s="21"/>
      <c r="C49" s="21"/>
      <c r="D49" s="20">
        <f>sum(D50:D55)</f>
        <v>500938</v>
      </c>
    </row>
    <row r="50">
      <c r="A50" s="2" t="s">
        <v>70</v>
      </c>
      <c r="D50" s="2">
        <v>102000.0</v>
      </c>
      <c r="E50" s="2" t="s">
        <v>71</v>
      </c>
    </row>
    <row r="51">
      <c r="A51" s="2" t="s">
        <v>72</v>
      </c>
      <c r="D51" s="2">
        <v>117300.0</v>
      </c>
      <c r="E51" s="2" t="s">
        <v>73</v>
      </c>
    </row>
    <row r="52">
      <c r="A52" s="2" t="s">
        <v>74</v>
      </c>
      <c r="D52" s="2">
        <v>78388.0</v>
      </c>
      <c r="E52" s="19" t="s">
        <v>75</v>
      </c>
    </row>
    <row r="53">
      <c r="A53" s="2" t="s">
        <v>76</v>
      </c>
      <c r="D53" s="2">
        <v>36750.0</v>
      </c>
      <c r="E53" s="2" t="s">
        <v>73</v>
      </c>
    </row>
    <row r="54">
      <c r="A54" s="2" t="s">
        <v>77</v>
      </c>
      <c r="D54" s="2">
        <v>86500.0</v>
      </c>
      <c r="E54" s="2" t="s">
        <v>78</v>
      </c>
    </row>
    <row r="55">
      <c r="A55" s="2" t="s">
        <v>79</v>
      </c>
      <c r="D55" s="2">
        <v>80000.0</v>
      </c>
      <c r="E55" s="2" t="s">
        <v>80</v>
      </c>
    </row>
    <row r="56">
      <c r="A56" s="7" t="s">
        <v>81</v>
      </c>
      <c r="B56" s="8"/>
      <c r="C56" s="8"/>
      <c r="D56" s="7">
        <f>sum(D57:D58)</f>
        <v>48000</v>
      </c>
      <c r="E56" s="2"/>
    </row>
    <row r="57">
      <c r="A57" s="2" t="s">
        <v>82</v>
      </c>
      <c r="D57" s="2">
        <v>18000.0</v>
      </c>
      <c r="E57" s="2" t="s">
        <v>83</v>
      </c>
    </row>
    <row r="58">
      <c r="A58" s="2" t="s">
        <v>84</v>
      </c>
      <c r="D58" s="2">
        <v>30000.0</v>
      </c>
      <c r="E58" s="2" t="s">
        <v>85</v>
      </c>
    </row>
    <row r="59">
      <c r="A59" s="2" t="s">
        <v>86</v>
      </c>
      <c r="D59" s="2">
        <v>100000.0</v>
      </c>
      <c r="E59" s="2" t="s">
        <v>87</v>
      </c>
    </row>
    <row r="60">
      <c r="A60" s="2" t="s">
        <v>88</v>
      </c>
      <c r="D60" s="22">
        <f>-D59/3*2*0.25</f>
        <v>-16666.66667</v>
      </c>
    </row>
    <row r="61">
      <c r="A61" s="7" t="s">
        <v>89</v>
      </c>
      <c r="B61" s="8"/>
      <c r="C61" s="8"/>
      <c r="D61" s="7">
        <f>sum(D62:D63)</f>
        <v>30000</v>
      </c>
    </row>
    <row r="62">
      <c r="A62" s="2" t="s">
        <v>90</v>
      </c>
      <c r="D62" s="2">
        <v>15000.0</v>
      </c>
      <c r="E62" s="2" t="s">
        <v>91</v>
      </c>
    </row>
    <row r="63">
      <c r="A63" s="2" t="s">
        <v>92</v>
      </c>
      <c r="D63" s="2">
        <v>15000.0</v>
      </c>
      <c r="E63" s="2" t="s">
        <v>91</v>
      </c>
    </row>
    <row r="64">
      <c r="A64" s="2" t="s">
        <v>93</v>
      </c>
      <c r="D64" s="2">
        <v>10000.0</v>
      </c>
    </row>
    <row r="65">
      <c r="A65" s="16" t="s">
        <v>4</v>
      </c>
      <c r="D65" s="23">
        <f>D44+D56+D49+D59+D60+D61+D64+D48</f>
        <v>1136871.333</v>
      </c>
    </row>
    <row r="67">
      <c r="A67" s="24" t="s">
        <v>94</v>
      </c>
      <c r="B67" s="25"/>
      <c r="C67" s="25"/>
      <c r="D67" s="26">
        <f>D65+D41+D24</f>
        <v>2566471.333</v>
      </c>
    </row>
    <row r="68">
      <c r="A68" s="24" t="s">
        <v>95</v>
      </c>
      <c r="B68" s="25"/>
      <c r="C68" s="25"/>
      <c r="D68" s="25">
        <f>D16</f>
        <v>2742200</v>
      </c>
    </row>
    <row r="69">
      <c r="A69" s="27" t="s">
        <v>96</v>
      </c>
      <c r="B69" s="28"/>
      <c r="C69" s="28"/>
      <c r="D69" s="29">
        <f>D68-D67</f>
        <v>175728.6667</v>
      </c>
      <c r="E69" s="2" t="s">
        <v>97</v>
      </c>
    </row>
  </sheetData>
  <hyperlinks>
    <hyperlink r:id="rId1" ref="A23"/>
  </hyperlinks>
  <drawing r:id="rId2"/>
</worksheet>
</file>